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85" windowHeight="123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<sst xmlns="http://schemas.openxmlformats.org/spreadsheetml/2006/main" count="28" uniqueCount="27">
  <si>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Rekneskap</t>
  </si>
  <si>
    <t>Bankrenter</t>
  </si>
  <si>
    <t>Renter utlån</t>
  </si>
  <si>
    <t>Avsett til SmiO</t>
  </si>
  <si>
    <t>Ikkje utbetalte midlar</t>
  </si>
  <si>
    <t>Anna</t>
  </si>
  <si>
    <t>Jamvekt</t>
  </si>
  <si>
    <t>Bankinnskot</t>
  </si>
  <si>
    <t>Avsetnad SmiO i år</t>
  </si>
  <si>
    <t>Avsetnad SmiO i fjor</t>
  </si>
  <si>
    <t>Eigenmidel 1. januar</t>
  </si>
  <si>
    <t>Resultat</t>
  </si>
  <si>
    <t>Eigenmidel 31. desember</t>
  </si>
  <si>
    <t>Aksjeavkasting</t>
  </si>
  <si>
    <t>Rekneskap for Driftsfondet åt Studentmållaget i Oslo 1997-2004</t>
  </si>
  <si>
    <t>Utlån, SmiO-soga</t>
  </si>
  <si>
    <t>Utlån, NMU</t>
  </si>
  <si>
    <t>Utlån, Skuleboknemndi</t>
  </si>
  <si>
    <t>Luter i Fokus bank, likningsverdi</t>
  </si>
  <si>
    <t>Tilskot til SmiO</t>
  </si>
  <si>
    <t>EIGA</t>
  </si>
  <si>
    <t>SKULD OG EIGENKAPITAL</t>
  </si>
  <si>
    <t>INNKOMER</t>
  </si>
  <si>
    <t>UTLOGER</t>
  </si>
  <si>
    <t>SmiO har høve til å ta ut inntil</t>
  </si>
  <si>
    <t>Avskiping av Husfondet</t>
  </si>
  <si>
    <t>RESULTAT / AVSETT FONDET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</si>
</sst>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0\);_(* \(#,##0.00\);_(* &quot;-&quot;??\);_(@_)"/>
    <numFmt numFmtId="165" formatCode="_(* ###0_);_(* \(#,##0.00\);_(* &quot;-&quot;??_);_(@_)"/>
    <numFmt numFmtId="166" formatCode="yyyy"/>
  </numFmts>
  <fonts count="13">
    <font>
      <sz val="10"/>
      <name val="Arial"/>
      <family val="0"/>
    </font>
    <font>
      <sz val="10"/>
      <name val="Franklin Gothic Medium"/>
      <family val="2"/>
    </font>
    <font>
      <b/>
      <sz val="20"/>
      <name val="Franklin Gothic Medium"/>
      <family val="2"/>
    </font>
    <font>
      <i/>
      <sz val="18"/>
      <name val="Franklin Gothic Medium"/>
      <family val="2"/>
    </font>
    <font>
      <sz val="9"/>
      <name val="Franklin Gothic Medium"/>
      <family val="2"/>
    </font>
    <font>
      <b/>
      <i/>
      <sz val="9"/>
      <name val="Franklin Gothic Medium"/>
      <family val="2"/>
    </font>
    <font>
      <b/>
      <sz val="10"/>
      <name val="Franklin Gothic Medium"/>
      <family val="2"/>
    </font>
    <font>
      <i/>
      <sz val="10"/>
      <name val="Franklin Gothic Medium"/>
      <family val="2"/>
    </font>
    <font>
      <sz val="8"/>
      <name val="Franklin Gothic Medium"/>
      <family val="2"/>
    </font>
    <font>
      <i/>
      <sz val="8"/>
      <name val="Franklin Gothic Medium"/>
      <family val="2"/>
    </font>
    <font>
      <sz val="10"/>
      <color indexed="55"/>
      <name val="Franklin Gothic Medium"/>
      <family val="2"/>
    </font>
    <font>
      <b/>
      <sz val="10"/>
      <color indexed="55"/>
      <name val="Franklin Gothic Medium"/>
      <family val="2"/>
    </font>
    <font>
      <i/>
      <sz val="10"/>
      <color indexed="55"/>
      <name val="Franklin Gothic Medium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6" applyNumberFormat="1" applyFont="1" applyAlignment="1">
      <alignment/>
    </xf>
    <xf numFmtId="0" fontId="5" fillId="0" borderId="0" xfId="0" applyFont="1" applyAlignment="1">
      <alignment/>
    </xf>
    <xf numFmtId="43" fontId="1" fillId="0" borderId="0" xfId="16" applyFont="1" applyAlignment="1">
      <alignment/>
    </xf>
    <xf numFmtId="0" fontId="6" fillId="0" borderId="1" xfId="0" applyFont="1" applyBorder="1" applyAlignment="1">
      <alignment/>
    </xf>
    <xf numFmtId="43" fontId="6" fillId="0" borderId="1" xfId="16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43" fontId="1" fillId="0" borderId="0" xfId="16" applyFont="1" applyFill="1" applyAlignment="1">
      <alignment/>
    </xf>
    <xf numFmtId="43" fontId="7" fillId="0" borderId="0" xfId="16" applyFont="1" applyFill="1" applyAlignment="1">
      <alignment/>
    </xf>
    <xf numFmtId="4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3" fontId="1" fillId="0" borderId="0" xfId="16" applyFont="1" applyBorder="1" applyAlignment="1">
      <alignment/>
    </xf>
    <xf numFmtId="0" fontId="1" fillId="0" borderId="0" xfId="0" applyFont="1" applyBorder="1" applyAlignment="1">
      <alignment/>
    </xf>
    <xf numFmtId="43" fontId="10" fillId="0" borderId="0" xfId="16" applyFont="1" applyAlignment="1">
      <alignment/>
    </xf>
    <xf numFmtId="43" fontId="11" fillId="0" borderId="1" xfId="16" applyFont="1" applyBorder="1" applyAlignment="1">
      <alignment/>
    </xf>
    <xf numFmtId="43" fontId="10" fillId="0" borderId="0" xfId="16" applyFont="1" applyBorder="1" applyAlignment="1">
      <alignment/>
    </xf>
    <xf numFmtId="43" fontId="12" fillId="0" borderId="0" xfId="16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Ark2!$A$4:$H$4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Ark2!$A$5:$H$5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8284409"/>
        <c:axId val="31906498"/>
      </c:lineChart>
      <c:date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6498"/>
        <c:crosses val="autoZero"/>
        <c:auto val="0"/>
        <c:noMultiLvlLbl val="0"/>
      </c:dateAx>
      <c:valAx>
        <c:axId val="31906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84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11</xdr:row>
      <xdr:rowOff>76200</xdr:rowOff>
    </xdr:from>
    <xdr:to>
      <xdr:col>9</xdr:col>
      <xdr:colOff>504825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866900"/>
        <a:ext cx="58674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27.57421875" style="1" customWidth="1"/>
    <col min="2" max="9" width="13.8515625" style="1" customWidth="1"/>
    <col min="10" max="16384" width="11.421875" style="1" customWidth="1"/>
  </cols>
  <sheetData>
    <row r="1" ht="27">
      <c r="A1" s="3" t="s">
        <v>14</v>
      </c>
    </row>
    <row r="2" spans="2:9" s="5" customFormat="1" ht="12.75">
      <c r="B2" s="6">
        <v>2004</v>
      </c>
      <c r="C2" s="6">
        <v>2003</v>
      </c>
      <c r="D2" s="7">
        <v>2002</v>
      </c>
      <c r="E2" s="7">
        <v>2001</v>
      </c>
      <c r="F2" s="7">
        <v>2000</v>
      </c>
      <c r="G2" s="7">
        <v>1999</v>
      </c>
      <c r="H2" s="7">
        <v>1998</v>
      </c>
      <c r="I2" s="7">
        <v>1997</v>
      </c>
    </row>
    <row r="3" ht="24">
      <c r="A3" s="4" t="s">
        <v>0</v>
      </c>
    </row>
    <row r="4" spans="1:9" ht="13.5">
      <c r="A4" s="1" t="s">
        <v>1</v>
      </c>
      <c r="B4" s="8">
        <v>5606</v>
      </c>
      <c r="C4" s="8">
        <v>10717</v>
      </c>
      <c r="D4" s="24">
        <v>10000</v>
      </c>
      <c r="E4" s="8"/>
      <c r="F4" s="8">
        <v>9250</v>
      </c>
      <c r="G4" s="8">
        <v>12291</v>
      </c>
      <c r="H4" s="8">
        <v>7231</v>
      </c>
      <c r="I4" s="8">
        <v>2354</v>
      </c>
    </row>
    <row r="5" spans="1:9" ht="13.5">
      <c r="A5" s="1" t="s">
        <v>2</v>
      </c>
      <c r="B5" s="8">
        <v>0</v>
      </c>
      <c r="C5" s="8">
        <v>8944</v>
      </c>
      <c r="D5" s="24"/>
      <c r="E5" s="8"/>
      <c r="F5" s="8">
        <v>7123</v>
      </c>
      <c r="G5" s="8"/>
      <c r="H5" s="8">
        <v>1575</v>
      </c>
      <c r="I5" s="8">
        <v>3675</v>
      </c>
    </row>
    <row r="6" spans="1:9" ht="13.5">
      <c r="A6" s="1" t="s">
        <v>13</v>
      </c>
      <c r="B6" s="8"/>
      <c r="C6" s="8"/>
      <c r="D6" s="24"/>
      <c r="E6" s="8"/>
      <c r="F6" s="8">
        <v>10400</v>
      </c>
      <c r="G6" s="8">
        <v>612</v>
      </c>
      <c r="H6" s="8">
        <f>918+5838</f>
        <v>6756</v>
      </c>
      <c r="I6" s="8">
        <v>816</v>
      </c>
    </row>
    <row r="7" spans="1:9" ht="13.5">
      <c r="A7" s="1" t="s">
        <v>25</v>
      </c>
      <c r="B7" s="8">
        <v>59878.01</v>
      </c>
      <c r="C7" s="8"/>
      <c r="D7" s="24"/>
      <c r="E7" s="8"/>
      <c r="F7" s="8"/>
      <c r="G7" s="8"/>
      <c r="H7" s="8"/>
      <c r="I7" s="8"/>
    </row>
    <row r="8" spans="1:9" ht="13.5">
      <c r="A8" s="1" t="s">
        <v>4</v>
      </c>
      <c r="B8" s="8">
        <v>10000</v>
      </c>
      <c r="C8" s="8"/>
      <c r="D8" s="24"/>
      <c r="E8" s="8"/>
      <c r="F8" s="8">
        <v>9633</v>
      </c>
      <c r="G8" s="8">
        <v>7770</v>
      </c>
      <c r="H8" s="8">
        <v>2757</v>
      </c>
      <c r="I8" s="8"/>
    </row>
    <row r="9" spans="1:9" ht="13.5">
      <c r="A9" s="1" t="s">
        <v>5</v>
      </c>
      <c r="B9" s="8"/>
      <c r="C9" s="8"/>
      <c r="D9" s="24"/>
      <c r="E9" s="8"/>
      <c r="F9" s="8"/>
      <c r="G9" s="8"/>
      <c r="H9" s="8"/>
      <c r="I9" s="8"/>
    </row>
    <row r="10" spans="1:9" s="11" customFormat="1" ht="13.5">
      <c r="A10" s="9" t="s">
        <v>22</v>
      </c>
      <c r="B10" s="10">
        <f>SUM(B4:B9)</f>
        <v>75484.01000000001</v>
      </c>
      <c r="C10" s="10">
        <f>SUM(C4:C9)</f>
        <v>19661</v>
      </c>
      <c r="D10" s="25"/>
      <c r="E10" s="10"/>
      <c r="F10" s="10">
        <f>SUM(F4:F9)</f>
        <v>36406</v>
      </c>
      <c r="G10" s="10">
        <f>SUM(G4:G9)</f>
        <v>20673</v>
      </c>
      <c r="H10" s="10">
        <f>SUM(H4:H9)</f>
        <v>18319</v>
      </c>
      <c r="I10" s="10">
        <f>SUM(I4:I9)</f>
        <v>6845</v>
      </c>
    </row>
    <row r="11" spans="2:9" ht="13.5">
      <c r="B11" s="8"/>
      <c r="C11" s="8"/>
      <c r="D11" s="24"/>
      <c r="E11" s="8"/>
      <c r="F11" s="8"/>
      <c r="G11" s="8"/>
      <c r="H11" s="8"/>
      <c r="I11" s="8"/>
    </row>
    <row r="12" spans="1:9" ht="13.5">
      <c r="A12" s="1" t="s">
        <v>3</v>
      </c>
      <c r="B12" s="8">
        <v>5606</v>
      </c>
      <c r="C12" s="8">
        <f>C4+C5</f>
        <v>19661</v>
      </c>
      <c r="D12" s="24">
        <f>D4</f>
        <v>10000</v>
      </c>
      <c r="E12" s="8"/>
      <c r="F12" s="8">
        <f>F4+F5</f>
        <v>16373</v>
      </c>
      <c r="G12" s="8">
        <v>12291</v>
      </c>
      <c r="H12" s="8">
        <v>14644</v>
      </c>
      <c r="I12" s="8">
        <v>6029</v>
      </c>
    </row>
    <row r="13" spans="1:9" ht="13.5">
      <c r="A13" s="1" t="s">
        <v>19</v>
      </c>
      <c r="B13" s="8"/>
      <c r="C13" s="8"/>
      <c r="D13" s="24"/>
      <c r="E13" s="8"/>
      <c r="F13" s="8">
        <v>10400</v>
      </c>
      <c r="G13" s="8">
        <v>612</v>
      </c>
      <c r="H13" s="8">
        <v>918</v>
      </c>
      <c r="I13" s="8">
        <v>816</v>
      </c>
    </row>
    <row r="14" spans="1:9" ht="13.5">
      <c r="A14" s="1" t="s">
        <v>5</v>
      </c>
      <c r="B14" s="8">
        <v>0</v>
      </c>
      <c r="C14" s="8">
        <v>0</v>
      </c>
      <c r="D14" s="24"/>
      <c r="E14" s="8"/>
      <c r="F14" s="8"/>
      <c r="G14" s="8"/>
      <c r="H14" s="8"/>
      <c r="I14" s="8"/>
    </row>
    <row r="15" spans="1:9" s="9" customFormat="1" ht="13.5">
      <c r="A15" s="9" t="s">
        <v>23</v>
      </c>
      <c r="B15" s="10">
        <f>SUM(B12:B14)</f>
        <v>5606</v>
      </c>
      <c r="C15" s="10">
        <f>SUM(C12:C14)</f>
        <v>19661</v>
      </c>
      <c r="D15" s="25"/>
      <c r="E15" s="10"/>
      <c r="F15" s="10">
        <f>SUM(F12:F14)</f>
        <v>26773</v>
      </c>
      <c r="G15" s="10">
        <f>SUM(G12:G14)</f>
        <v>12903</v>
      </c>
      <c r="H15" s="10">
        <f>SUM(H12:H14)</f>
        <v>15562</v>
      </c>
      <c r="I15" s="10">
        <f>SUM(I12:I14)</f>
        <v>6845</v>
      </c>
    </row>
    <row r="16" spans="2:9" ht="13.5">
      <c r="B16" s="8"/>
      <c r="C16" s="8"/>
      <c r="D16" s="24"/>
      <c r="E16" s="8"/>
      <c r="F16" s="8"/>
      <c r="G16" s="8"/>
      <c r="H16" s="8"/>
      <c r="I16" s="8"/>
    </row>
    <row r="17" spans="1:9" s="9" customFormat="1" ht="13.5">
      <c r="A17" s="9" t="s">
        <v>26</v>
      </c>
      <c r="B17" s="10">
        <f>B10-B15</f>
        <v>69878.01000000001</v>
      </c>
      <c r="C17" s="10">
        <f>C10-C15</f>
        <v>0</v>
      </c>
      <c r="D17" s="25"/>
      <c r="E17" s="10"/>
      <c r="F17" s="10">
        <f>F10-F15</f>
        <v>9633</v>
      </c>
      <c r="G17" s="10">
        <f>G10-G15</f>
        <v>7770</v>
      </c>
      <c r="H17" s="10">
        <f>H10-H15</f>
        <v>2757</v>
      </c>
      <c r="I17" s="10">
        <f>I10-I15</f>
        <v>0</v>
      </c>
    </row>
    <row r="18" spans="1:9" ht="13.5">
      <c r="A18" s="18"/>
      <c r="B18" s="8"/>
      <c r="C18" s="8"/>
      <c r="D18" s="24"/>
      <c r="E18" s="8"/>
      <c r="F18" s="8"/>
      <c r="G18" s="8"/>
      <c r="H18" s="8"/>
      <c r="I18" s="8"/>
    </row>
    <row r="19" spans="1:9" ht="13.5">
      <c r="A19" s="17"/>
      <c r="B19" s="8"/>
      <c r="C19" s="8"/>
      <c r="D19" s="24"/>
      <c r="E19" s="8"/>
      <c r="F19" s="8"/>
      <c r="G19" s="8"/>
      <c r="H19" s="8"/>
      <c r="I19" s="8"/>
    </row>
    <row r="20" spans="1:9" s="23" customFormat="1" ht="24">
      <c r="A20" s="21" t="s">
        <v>6</v>
      </c>
      <c r="B20" s="22"/>
      <c r="C20" s="22"/>
      <c r="D20" s="26"/>
      <c r="E20" s="22"/>
      <c r="F20" s="22"/>
      <c r="G20" s="22"/>
      <c r="H20" s="22"/>
      <c r="I20" s="22"/>
    </row>
    <row r="21" spans="1:9" ht="13.5">
      <c r="A21" s="1" t="s">
        <v>7</v>
      </c>
      <c r="B21" s="8">
        <v>384047.91</v>
      </c>
      <c r="C21" s="8">
        <v>318563.9</v>
      </c>
      <c r="D21" s="24">
        <v>242987.64</v>
      </c>
      <c r="E21" s="8"/>
      <c r="F21" s="8">
        <v>166731</v>
      </c>
      <c r="G21" s="8">
        <v>132480</v>
      </c>
      <c r="H21" s="8">
        <v>140229</v>
      </c>
      <c r="I21" s="8">
        <f>45560+50000</f>
        <v>95560</v>
      </c>
    </row>
    <row r="22" spans="1:9" ht="13.5">
      <c r="A22" s="1" t="s">
        <v>15</v>
      </c>
      <c r="B22" s="8"/>
      <c r="C22" s="8"/>
      <c r="D22" s="24"/>
      <c r="E22" s="8"/>
      <c r="F22" s="8">
        <v>55915.26</v>
      </c>
      <c r="G22" s="8">
        <f>50000+16315</f>
        <v>66315</v>
      </c>
      <c r="H22" s="8"/>
      <c r="I22" s="8"/>
    </row>
    <row r="23" spans="1:9" ht="13.5">
      <c r="A23" s="1" t="s">
        <v>16</v>
      </c>
      <c r="B23" s="8"/>
      <c r="C23" s="8"/>
      <c r="D23" s="24"/>
      <c r="E23" s="8"/>
      <c r="F23" s="8">
        <v>52148</v>
      </c>
      <c r="G23" s="8">
        <v>45025</v>
      </c>
      <c r="H23" s="8">
        <v>100025</v>
      </c>
      <c r="I23" s="8">
        <v>143675</v>
      </c>
    </row>
    <row r="24" spans="1:9" ht="13.5">
      <c r="A24" s="1" t="s">
        <v>17</v>
      </c>
      <c r="B24" s="8"/>
      <c r="C24" s="8"/>
      <c r="D24" s="24"/>
      <c r="E24" s="8"/>
      <c r="F24" s="8"/>
      <c r="G24" s="8">
        <v>25000</v>
      </c>
      <c r="H24" s="8"/>
      <c r="I24" s="8"/>
    </row>
    <row r="25" spans="1:9" ht="13.5">
      <c r="A25" s="1" t="s">
        <v>18</v>
      </c>
      <c r="B25" s="8"/>
      <c r="C25" s="8"/>
      <c r="D25" s="24"/>
      <c r="E25" s="8"/>
      <c r="F25" s="8"/>
      <c r="G25" s="8"/>
      <c r="H25" s="8">
        <v>16320</v>
      </c>
      <c r="I25" s="8">
        <v>10482</v>
      </c>
    </row>
    <row r="26" spans="1:9" s="9" customFormat="1" ht="13.5">
      <c r="A26" s="9" t="s">
        <v>20</v>
      </c>
      <c r="B26" s="10">
        <f>SUM(B21:B25)</f>
        <v>384047.91</v>
      </c>
      <c r="C26" s="10">
        <f aca="true" t="shared" si="0" ref="C26:I26">SUM(C21:C25)</f>
        <v>318563.9</v>
      </c>
      <c r="D26" s="25"/>
      <c r="E26" s="10"/>
      <c r="F26" s="10">
        <f t="shared" si="0"/>
        <v>274794.26</v>
      </c>
      <c r="G26" s="10">
        <f t="shared" si="0"/>
        <v>268820</v>
      </c>
      <c r="H26" s="10">
        <f t="shared" si="0"/>
        <v>256574</v>
      </c>
      <c r="I26" s="10">
        <f t="shared" si="0"/>
        <v>249717</v>
      </c>
    </row>
    <row r="27" spans="2:9" ht="13.5">
      <c r="B27" s="8"/>
      <c r="C27" s="8"/>
      <c r="D27" s="24"/>
      <c r="E27" s="8"/>
      <c r="F27" s="8"/>
      <c r="G27" s="8"/>
      <c r="H27" s="8"/>
      <c r="I27" s="8"/>
    </row>
    <row r="28" spans="1:9" ht="13.5">
      <c r="A28" s="1" t="s">
        <v>8</v>
      </c>
      <c r="B28" s="8">
        <v>5606</v>
      </c>
      <c r="C28" s="8">
        <f>C12</f>
        <v>19661</v>
      </c>
      <c r="D28" s="24">
        <f>D12</f>
        <v>10000</v>
      </c>
      <c r="E28" s="8"/>
      <c r="F28" s="8"/>
      <c r="G28" s="8"/>
      <c r="H28" s="8"/>
      <c r="I28" s="8"/>
    </row>
    <row r="29" spans="1:9" ht="13.5">
      <c r="A29" s="1" t="s">
        <v>9</v>
      </c>
      <c r="B29" s="8">
        <f>C12</f>
        <v>19661</v>
      </c>
      <c r="C29" s="8">
        <f>D28</f>
        <v>10000</v>
      </c>
      <c r="D29" s="24"/>
      <c r="E29" s="8"/>
      <c r="F29" s="8"/>
      <c r="G29" s="8"/>
      <c r="H29" s="8"/>
      <c r="I29" s="8"/>
    </row>
    <row r="30" spans="1:9" s="12" customFormat="1" ht="13.5">
      <c r="A30" s="12" t="s">
        <v>24</v>
      </c>
      <c r="B30" s="13">
        <f>SUM(B28:B29)</f>
        <v>25267</v>
      </c>
      <c r="C30" s="13">
        <f>SUM(C28:C29)</f>
        <v>29661</v>
      </c>
      <c r="D30" s="27"/>
      <c r="E30" s="13"/>
      <c r="F30" s="13">
        <f>16373</f>
        <v>16373</v>
      </c>
      <c r="G30" s="13">
        <v>20033</v>
      </c>
      <c r="H30" s="13">
        <v>15562</v>
      </c>
      <c r="I30" s="13">
        <v>11462</v>
      </c>
    </row>
    <row r="31" spans="2:9" ht="9" customHeight="1">
      <c r="B31" s="8"/>
      <c r="C31" s="8"/>
      <c r="D31" s="8"/>
      <c r="E31" s="8"/>
      <c r="F31" s="8"/>
      <c r="G31" s="8"/>
      <c r="H31" s="8"/>
      <c r="I31" s="8"/>
    </row>
    <row r="32" spans="1:9" ht="13.5">
      <c r="A32" s="1" t="s">
        <v>10</v>
      </c>
      <c r="B32" s="8">
        <f>C34</f>
        <v>288902.9</v>
      </c>
      <c r="C32" s="14">
        <f>242987.64+55915.26-10000</f>
        <v>288902.9</v>
      </c>
      <c r="D32" s="8"/>
      <c r="E32" s="8"/>
      <c r="F32" s="8">
        <f>G34</f>
        <v>248787</v>
      </c>
      <c r="G32" s="8"/>
      <c r="H32" s="8"/>
      <c r="I32" s="8"/>
    </row>
    <row r="33" spans="1:9" ht="13.5">
      <c r="A33" s="1" t="s">
        <v>11</v>
      </c>
      <c r="B33" s="8">
        <f>B17</f>
        <v>69878.01000000001</v>
      </c>
      <c r="C33" s="8">
        <f>C17</f>
        <v>0</v>
      </c>
      <c r="D33" s="8"/>
      <c r="E33" s="8"/>
      <c r="F33" s="8">
        <f>F17</f>
        <v>9633</v>
      </c>
      <c r="G33" s="8"/>
      <c r="H33" s="8"/>
      <c r="I33" s="8"/>
    </row>
    <row r="34" spans="1:9" s="12" customFormat="1" ht="13.5">
      <c r="A34" s="12" t="s">
        <v>12</v>
      </c>
      <c r="B34" s="13">
        <f>B32+B33</f>
        <v>358780.91000000003</v>
      </c>
      <c r="C34" s="15">
        <f>C32+C33</f>
        <v>288902.9</v>
      </c>
      <c r="D34" s="13"/>
      <c r="E34" s="13"/>
      <c r="F34" s="13">
        <f>F32+F33+1.26</f>
        <v>258421.26</v>
      </c>
      <c r="G34" s="13">
        <v>248787</v>
      </c>
      <c r="H34" s="13">
        <v>241012</v>
      </c>
      <c r="I34" s="13">
        <v>238255</v>
      </c>
    </row>
    <row r="35" spans="2:9" ht="8.25" customHeight="1">
      <c r="B35" s="8"/>
      <c r="C35" s="8"/>
      <c r="D35" s="8"/>
      <c r="E35" s="8"/>
      <c r="F35" s="8"/>
      <c r="G35" s="8"/>
      <c r="H35" s="8"/>
      <c r="I35" s="8"/>
    </row>
    <row r="36" spans="1:9" s="9" customFormat="1" ht="13.5">
      <c r="A36" s="9" t="s">
        <v>21</v>
      </c>
      <c r="B36" s="10">
        <f>B30+B34</f>
        <v>384047.91000000003</v>
      </c>
      <c r="C36" s="10">
        <f>C30+C34</f>
        <v>318563.9</v>
      </c>
      <c r="D36" s="10"/>
      <c r="E36" s="10"/>
      <c r="F36" s="10">
        <f>F30+F34</f>
        <v>274794.26</v>
      </c>
      <c r="G36" s="10">
        <f>G30+G34</f>
        <v>268820</v>
      </c>
      <c r="H36" s="10">
        <f>H30+H34</f>
        <v>256574</v>
      </c>
      <c r="I36" s="10">
        <f>I30+I34</f>
        <v>249717</v>
      </c>
    </row>
    <row r="37" spans="2:3" ht="13.5">
      <c r="B37" s="2"/>
      <c r="C37" s="2"/>
    </row>
    <row r="38" spans="2:9" ht="13.5">
      <c r="B38" s="2"/>
      <c r="G38" s="16"/>
      <c r="H38" s="16"/>
      <c r="I38" s="16"/>
    </row>
    <row r="39" spans="2:9" ht="13.5">
      <c r="B39" s="2"/>
      <c r="C39" s="2"/>
      <c r="I39" s="16"/>
    </row>
    <row r="40" spans="2:3" ht="13.5">
      <c r="B40" s="2"/>
      <c r="C40" s="2"/>
    </row>
    <row r="41" spans="2:3" ht="13.5">
      <c r="B41" s="2"/>
      <c r="C41" s="2"/>
    </row>
    <row r="42" spans="2:3" ht="13.5">
      <c r="B42" s="2"/>
      <c r="C42" s="2"/>
    </row>
    <row r="43" spans="2:3" ht="13.5">
      <c r="B43" s="2"/>
      <c r="C43" s="2"/>
    </row>
    <row r="44" spans="2:3" ht="13.5">
      <c r="B44" s="2"/>
      <c r="C44" s="2"/>
    </row>
  </sheetData>
  <printOptions horizontalCentered="1" vertic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1"/>
  <sheetViews>
    <sheetView workbookViewId="0" topLeftCell="A1">
      <selection activeCell="A10" sqref="A10"/>
    </sheetView>
  </sheetViews>
  <sheetFormatPr defaultColWidth="11.421875" defaultRowHeight="12.75"/>
  <cols>
    <col min="1" max="8" width="14.140625" style="0" bestFit="1" customWidth="1"/>
  </cols>
  <sheetData>
    <row r="4" spans="1:8" ht="12.75">
      <c r="A4" s="19">
        <v>38352</v>
      </c>
      <c r="B4" s="19">
        <v>37986</v>
      </c>
      <c r="C4" s="19">
        <v>37621</v>
      </c>
      <c r="D4" s="19">
        <v>37256</v>
      </c>
      <c r="E4" s="19">
        <v>36891</v>
      </c>
      <c r="F4" s="19">
        <v>36525</v>
      </c>
      <c r="G4" s="19">
        <v>36160</v>
      </c>
      <c r="H4" s="19">
        <v>35795</v>
      </c>
    </row>
    <row r="5" spans="1:8" ht="13.5">
      <c r="A5" s="10">
        <v>384047.91</v>
      </c>
      <c r="B5" s="10">
        <v>318563.9</v>
      </c>
      <c r="C5" s="10">
        <f>D5+C11</f>
        <v>303974.02</v>
      </c>
      <c r="D5" s="10">
        <f>E5+C11</f>
        <v>289384.14</v>
      </c>
      <c r="E5" s="10">
        <v>274794.26</v>
      </c>
      <c r="F5" s="10">
        <v>268820</v>
      </c>
      <c r="G5" s="10">
        <v>256574</v>
      </c>
      <c r="H5" s="10">
        <v>249717</v>
      </c>
    </row>
    <row r="9" ht="12.75">
      <c r="A9" s="20">
        <f>A5-H5</f>
        <v>134330.90999999997</v>
      </c>
    </row>
    <row r="10" ht="12.75">
      <c r="A10">
        <f>A9/H5</f>
        <v>0.5379325796801979</v>
      </c>
    </row>
    <row r="11" ht="12.75">
      <c r="C11" s="20">
        <f>(B5-E5)/3</f>
        <v>14589.880000000005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Målungdom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Hulda-maskina</dc:creator>
  <cp:keywords/>
  <dc:description/>
  <cp:lastModifiedBy>Hulda-maskina</cp:lastModifiedBy>
  <cp:lastPrinted>2005-01-15T17:26:56Z</cp:lastPrinted>
  <dcterms:created xsi:type="dcterms:W3CDTF">2005-01-13T18:56:46Z</dcterms:created>
  <dcterms:modified xsi:type="dcterms:W3CDTF">2005-01-15T18:38:51Z</dcterms:modified>
  <cp:category/>
  <cp:version/>
  <cp:contentType/>
  <cp:contentStatus/>
</cp:coreProperties>
</file>